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0" documentId="8_{03039759-F1A2-42E6-938F-9BB03A737141}" xr6:coauthVersionLast="47" xr6:coauthVersionMax="47" xr10:uidLastSave="{00000000-0000-0000-0000-000000000000}"/>
  <bookViews>
    <workbookView xWindow="28680" yWindow="-120" windowWidth="29040" windowHeight="1584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V12" i="1"/>
  <c r="U12" i="1"/>
  <c r="R12" i="1"/>
  <c r="P12" i="1"/>
  <c r="N12" i="1"/>
  <c r="M12" i="1"/>
  <c r="K12" i="1"/>
  <c r="J12" i="1"/>
  <c r="H12" i="1"/>
  <c r="G12" i="1"/>
  <c r="F12" i="1"/>
  <c r="D12" i="1"/>
  <c r="C12" i="1"/>
  <c r="Q7" i="1"/>
  <c r="J7" i="1"/>
  <c r="Q3" i="1"/>
  <c r="Z8" i="1"/>
  <c r="Q6" i="1"/>
  <c r="E6" i="1"/>
  <c r="E12" i="1" s="1"/>
  <c r="O9" i="1" l="1"/>
  <c r="O11" i="1" l="1"/>
  <c r="X11" i="1"/>
  <c r="T11" i="1"/>
  <c r="Q5" i="1"/>
  <c r="Q12" i="1" s="1"/>
  <c r="T3" i="1" l="1"/>
  <c r="T2" i="1"/>
  <c r="O3" i="1"/>
  <c r="O4" i="1"/>
  <c r="O5" i="1"/>
  <c r="O6" i="1"/>
  <c r="O7" i="1"/>
  <c r="O8" i="1"/>
  <c r="O10" i="1"/>
  <c r="O2" i="1"/>
  <c r="O12" i="1" l="1"/>
  <c r="T4" i="1"/>
  <c r="T12" i="1" s="1"/>
  <c r="T5" i="1"/>
  <c r="T6" i="1"/>
  <c r="T7" i="1"/>
  <c r="T8" i="1"/>
  <c r="T9" i="1"/>
  <c r="T10" i="1"/>
  <c r="X3" i="1"/>
  <c r="X12" i="1" s="1"/>
  <c r="X4" i="1"/>
  <c r="X5" i="1"/>
  <c r="X6" i="1"/>
  <c r="X7" i="1"/>
  <c r="X8" i="1"/>
  <c r="X9" i="1"/>
  <c r="X10" i="1"/>
  <c r="X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tc={4B076AE6-1B1B-4E1D-8137-0288D384703C}</author>
    <author>tc={3325DB43-C04A-46D3-A653-7E429D746DC2}</author>
  </authors>
  <commentList>
    <comment ref="B3" authorId="0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</t>
      </text>
    </comment>
    <comment ref="B8" authorId="1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</t>
      </text>
    </comment>
  </commentList>
</comments>
</file>

<file path=xl/sharedStrings.xml><?xml version="1.0" encoding="utf-8"?>
<sst xmlns="http://schemas.openxmlformats.org/spreadsheetml/2006/main" count="55" uniqueCount="35">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</sst>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0" fillId="2" borderId="1" xfId="0" applyNumberForma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2-11-09T13:01:45.52" personId="{73D40049-5642-4B29-8DCB-76AF88983CC5}" id="{4B076AE6-1B1B-4E1D-8137-0288D384703C}">
    <text>District received approval for plan amendment 10/27/22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15" sqref="J15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6" max="26" width="14.28515625" style="48" bestFit="1" customWidth="1"/>
  </cols>
  <sheetData>
    <row r="1" spans="1:26" ht="90" x14ac:dyDescent="0.25">
      <c r="A1" s="38" t="s">
        <v>0</v>
      </c>
      <c r="B1" s="39" t="s">
        <v>1</v>
      </c>
      <c r="C1" s="40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5" t="s">
        <v>15</v>
      </c>
    </row>
    <row r="2" spans="1:26" x14ac:dyDescent="0.25">
      <c r="A2" s="41" t="s">
        <v>16</v>
      </c>
      <c r="B2" s="1">
        <v>44615</v>
      </c>
      <c r="C2" s="6">
        <v>2246059</v>
      </c>
      <c r="D2" s="7">
        <v>109667</v>
      </c>
      <c r="E2" s="15">
        <v>13887.16</v>
      </c>
      <c r="F2" s="18"/>
      <c r="G2" s="2"/>
      <c r="H2" s="26"/>
      <c r="I2" s="1"/>
      <c r="J2" s="2"/>
      <c r="K2" s="26"/>
      <c r="L2" s="1"/>
      <c r="M2" s="2">
        <v>2867.32</v>
      </c>
      <c r="N2" s="21"/>
      <c r="O2" s="6">
        <f t="shared" ref="O2:O11" si="0">D2-SUM(E2:M2)</f>
        <v>92912.52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13" t="s">
        <v>29</v>
      </c>
      <c r="Z2" s="46" t="s">
        <v>29</v>
      </c>
    </row>
    <row r="3" spans="1:26" ht="14.25" customHeight="1" x14ac:dyDescent="0.25">
      <c r="A3" s="41" t="s">
        <v>17</v>
      </c>
      <c r="B3" s="1">
        <v>44621</v>
      </c>
      <c r="C3" s="6">
        <v>3496661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si="0"/>
        <v>105000</v>
      </c>
      <c r="P3" s="7">
        <v>874661</v>
      </c>
      <c r="Q3" s="2">
        <f>69370.98+90428.33</f>
        <v>159799.31</v>
      </c>
      <c r="R3" s="21"/>
      <c r="S3" s="29"/>
      <c r="T3" s="6">
        <f>P3-Q3-R3</f>
        <v>714861.69</v>
      </c>
      <c r="U3" s="7">
        <v>2517000</v>
      </c>
      <c r="V3" s="8">
        <v>450000</v>
      </c>
      <c r="W3" s="23"/>
      <c r="X3" s="9">
        <f t="shared" ref="X3:X11" si="1">U3-V3-W3</f>
        <v>2067000</v>
      </c>
      <c r="Y3" s="13" t="s">
        <v>29</v>
      </c>
      <c r="Z3" s="46">
        <v>2445000</v>
      </c>
    </row>
    <row r="4" spans="1:26" ht="14.25" customHeight="1" x14ac:dyDescent="0.25">
      <c r="A4" s="41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1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6" t="s">
        <v>29</v>
      </c>
    </row>
    <row r="5" spans="1:26" ht="14.25" customHeight="1" x14ac:dyDescent="0.25">
      <c r="A5" s="41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6" t="s">
        <v>29</v>
      </c>
    </row>
    <row r="6" spans="1:26" ht="14.25" customHeight="1" x14ac:dyDescent="0.25">
      <c r="A6" s="41" t="s">
        <v>20</v>
      </c>
      <c r="B6" s="1">
        <v>44630</v>
      </c>
      <c r="C6" s="6">
        <v>2136672</v>
      </c>
      <c r="D6" s="7">
        <v>153834</v>
      </c>
      <c r="E6" s="15">
        <f>2645.3+1279.67+3961.31+9186.5</f>
        <v>17072.78</v>
      </c>
      <c r="F6" s="18"/>
      <c r="G6" s="2"/>
      <c r="H6" s="26"/>
      <c r="I6" s="1"/>
      <c r="J6" s="2">
        <v>2250</v>
      </c>
      <c r="K6" s="26"/>
      <c r="L6" s="1"/>
      <c r="M6" s="2">
        <v>6158</v>
      </c>
      <c r="N6" s="21"/>
      <c r="O6" s="6">
        <f t="shared" si="0"/>
        <v>128353.22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1725000</v>
      </c>
      <c r="V6" s="8">
        <v>1725000</v>
      </c>
      <c r="W6" s="23"/>
      <c r="X6" s="9">
        <f t="shared" si="1"/>
        <v>0</v>
      </c>
      <c r="Y6" s="13" t="s">
        <v>29</v>
      </c>
      <c r="Z6" s="46" t="s">
        <v>29</v>
      </c>
    </row>
    <row r="7" spans="1:26" ht="14.25" customHeight="1" x14ac:dyDescent="0.25">
      <c r="A7" s="41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v>8996.56</v>
      </c>
      <c r="H7" s="26"/>
      <c r="I7" s="1"/>
      <c r="J7" s="2">
        <f>7777.56+2998.85</f>
        <v>10776.41</v>
      </c>
      <c r="K7" s="26"/>
      <c r="L7" s="1"/>
      <c r="M7" s="2"/>
      <c r="N7" s="21"/>
      <c r="O7" s="6">
        <f t="shared" si="0"/>
        <v>76548.160000000003</v>
      </c>
      <c r="P7" s="7">
        <v>11537.5</v>
      </c>
      <c r="Q7" s="2">
        <f>4615+4615+4615</f>
        <v>13845</v>
      </c>
      <c r="R7" s="21"/>
      <c r="S7" s="29"/>
      <c r="T7" s="6">
        <f t="shared" si="2"/>
        <v>-2307.5</v>
      </c>
      <c r="U7" s="7"/>
      <c r="V7" s="8"/>
      <c r="W7" s="23"/>
      <c r="X7" s="9">
        <f t="shared" si="1"/>
        <v>0</v>
      </c>
      <c r="Y7" s="13" t="s">
        <v>29</v>
      </c>
      <c r="Z7" s="46" t="s">
        <v>29</v>
      </c>
    </row>
    <row r="8" spans="1:26" x14ac:dyDescent="0.25">
      <c r="A8" s="41" t="s">
        <v>22</v>
      </c>
      <c r="B8" s="1">
        <v>44644</v>
      </c>
      <c r="C8" s="6">
        <v>4230639</v>
      </c>
      <c r="D8" s="10">
        <v>4223839</v>
      </c>
      <c r="E8" s="16"/>
      <c r="F8" s="19"/>
      <c r="G8" s="11"/>
      <c r="H8" s="27"/>
      <c r="I8" s="31"/>
      <c r="J8" s="11"/>
      <c r="K8" s="27"/>
      <c r="L8" s="31"/>
      <c r="M8" s="11"/>
      <c r="N8" s="22"/>
      <c r="O8" s="6">
        <f t="shared" si="0"/>
        <v>4223839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13" t="s">
        <v>29</v>
      </c>
      <c r="Z8" s="46">
        <f>1797838+966562</f>
        <v>2764400</v>
      </c>
    </row>
    <row r="9" spans="1:26" x14ac:dyDescent="0.25">
      <c r="A9" s="41" t="s">
        <v>23</v>
      </c>
      <c r="B9" s="1">
        <v>44672</v>
      </c>
      <c r="C9" s="6">
        <v>78000</v>
      </c>
      <c r="D9" s="7">
        <v>48000</v>
      </c>
      <c r="E9" s="15"/>
      <c r="F9" s="18">
        <v>27576.66</v>
      </c>
      <c r="G9" s="2"/>
      <c r="H9" s="26"/>
      <c r="I9" s="1">
        <v>44848</v>
      </c>
      <c r="J9" s="2"/>
      <c r="K9" s="26"/>
      <c r="L9" s="1"/>
      <c r="M9" s="2"/>
      <c r="N9" s="21"/>
      <c r="O9" s="6">
        <f t="shared" si="0"/>
        <v>-24424.660000000003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6" t="s">
        <v>29</v>
      </c>
    </row>
    <row r="10" spans="1:26" x14ac:dyDescent="0.25">
      <c r="A10" s="41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 t="shared" si="0"/>
        <v>0</v>
      </c>
      <c r="P10" s="7">
        <v>593648</v>
      </c>
      <c r="Q10" s="2">
        <v>70209</v>
      </c>
      <c r="R10" s="26"/>
      <c r="S10" s="29"/>
      <c r="T10" s="6">
        <f t="shared" si="2"/>
        <v>523439</v>
      </c>
      <c r="U10" s="7"/>
      <c r="V10" s="8"/>
      <c r="W10" s="23"/>
      <c r="X10" s="9">
        <f t="shared" si="1"/>
        <v>0</v>
      </c>
      <c r="Y10" s="13" t="s">
        <v>29</v>
      </c>
      <c r="Z10" s="46" t="s">
        <v>29</v>
      </c>
    </row>
    <row r="11" spans="1:26" x14ac:dyDescent="0.25">
      <c r="A11" s="41" t="s">
        <v>20</v>
      </c>
      <c r="B11" s="1">
        <v>44742</v>
      </c>
      <c r="C11" s="6">
        <v>276301.62</v>
      </c>
      <c r="D11" s="7">
        <v>171301.62</v>
      </c>
      <c r="E11" s="2"/>
      <c r="F11" s="26">
        <v>20000</v>
      </c>
      <c r="G11" s="2"/>
      <c r="H11" s="26"/>
      <c r="I11" s="1"/>
      <c r="J11" s="2"/>
      <c r="K11" s="26"/>
      <c r="L11" s="1">
        <v>44854</v>
      </c>
      <c r="M11" s="2"/>
      <c r="N11" s="26">
        <v>37802.400000000001</v>
      </c>
      <c r="O11" s="6">
        <f t="shared" si="0"/>
        <v>106447.62</v>
      </c>
      <c r="P11" s="7">
        <v>0</v>
      </c>
      <c r="Q11" s="2"/>
      <c r="R11" s="26"/>
      <c r="S11" s="1"/>
      <c r="T11" s="6">
        <f t="shared" si="2"/>
        <v>0</v>
      </c>
      <c r="U11" s="7">
        <v>105000</v>
      </c>
      <c r="V11" s="8">
        <v>105000</v>
      </c>
      <c r="W11" s="36"/>
      <c r="X11" s="9">
        <f t="shared" si="1"/>
        <v>0</v>
      </c>
      <c r="Y11" s="13" t="s">
        <v>29</v>
      </c>
      <c r="Z11" s="46" t="s">
        <v>29</v>
      </c>
    </row>
    <row r="12" spans="1:26" ht="15.75" thickBot="1" x14ac:dyDescent="0.3">
      <c r="A12" s="42"/>
      <c r="B12" s="43" t="s">
        <v>6</v>
      </c>
      <c r="C12" s="44">
        <f>SUM(C2:C11)</f>
        <v>13208511.810000001</v>
      </c>
      <c r="D12" s="32">
        <f>SUM(D2:D11)</f>
        <v>4938896.3100000005</v>
      </c>
      <c r="E12" s="33">
        <f>SUM(E2:E11)</f>
        <v>38737.5</v>
      </c>
      <c r="F12" s="34">
        <f>SUM(F2:F11)</f>
        <v>47576.66</v>
      </c>
      <c r="G12" s="33">
        <f>SUM(G2:G11)</f>
        <v>8996.56</v>
      </c>
      <c r="H12" s="34">
        <f>SUM(H2:H11)</f>
        <v>0</v>
      </c>
      <c r="I12" s="33"/>
      <c r="J12" s="33">
        <f>SUM(J2:J11)</f>
        <v>20521.41</v>
      </c>
      <c r="K12" s="34">
        <f>SUM(K2:K11)</f>
        <v>0</v>
      </c>
      <c r="L12" s="33"/>
      <c r="M12" s="33">
        <f>SUM(M2:M11)</f>
        <v>24686.32</v>
      </c>
      <c r="N12" s="34">
        <f>SUM(N2:N11)</f>
        <v>37802.400000000001</v>
      </c>
      <c r="O12" s="37">
        <f>SUM(O2:O11)</f>
        <v>4708675.8600000003</v>
      </c>
      <c r="P12" s="32">
        <f>SUM(P2:P11)</f>
        <v>1779423.5</v>
      </c>
      <c r="Q12" s="33">
        <f>SUM(Q2:Q11)</f>
        <v>274233.87</v>
      </c>
      <c r="R12" s="34">
        <f>SUM(R2:R11)</f>
        <v>0</v>
      </c>
      <c r="S12" s="33"/>
      <c r="T12" s="37">
        <f>SUM(T2:T11)</f>
        <v>1505189.63</v>
      </c>
      <c r="U12" s="32">
        <f>SUM(U2:U11)</f>
        <v>6490192</v>
      </c>
      <c r="V12" s="33">
        <f>SUM(V2:V11)</f>
        <v>4423192</v>
      </c>
      <c r="W12" s="34">
        <f>SUM(W2:W11)</f>
        <v>0</v>
      </c>
      <c r="X12" s="37">
        <f>SUM(X2:X11)</f>
        <v>2067000</v>
      </c>
      <c r="Y12" s="35"/>
      <c r="Z12" s="47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tmason</cp:lastModifiedBy>
  <cp:lastPrinted>2022-11-07T14:19:24Z</cp:lastPrinted>
  <dcterms:created xsi:type="dcterms:W3CDTF">2022-04-11T14:40:03Z</dcterms:created>
  <dcterms:modified xsi:type="dcterms:W3CDTF">2022-11-09T13:44:47Z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